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CUARTO TRIMESTRE 2020\"/>
    </mc:Choice>
  </mc:AlternateContent>
  <bookViews>
    <workbookView xWindow="120" yWindow="105" windowWidth="15600" windowHeight="7995"/>
  </bookViews>
  <sheets>
    <sheet name="ESF" sheetId="4" r:id="rId1"/>
  </sheets>
  <externalReferences>
    <externalReference r:id="rId2"/>
  </externalReference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" i="4" l="1"/>
  <c r="B20" i="4"/>
  <c r="B19" i="4"/>
  <c r="B7" i="4"/>
  <c r="F37" i="4" l="1"/>
  <c r="F40" i="4"/>
  <c r="F36" i="4" l="1"/>
  <c r="F32" i="4"/>
  <c r="F31" i="4"/>
  <c r="F5" i="4"/>
  <c r="B6" i="4"/>
  <c r="B5" i="4"/>
  <c r="F46" i="4" l="1"/>
  <c r="F24" i="4"/>
  <c r="F14" i="4"/>
  <c r="B26" i="4"/>
  <c r="B13" i="4"/>
  <c r="F26" i="4" l="1"/>
  <c r="F48" i="4" s="1"/>
  <c r="B28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<sst xmlns="http://schemas.openxmlformats.org/spreadsheetml/2006/main" count="64" uniqueCount="64">
  <si>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</si>
  <si>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</si>
  <si>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</si>
  <si>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</si>
  <si>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</si>
  <si>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</si>
  <si>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</si>
  <si>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</si>
  <si>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</si>
  <si>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</si>
  <si>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</si>
  <si>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</si>
  <si>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</si>
  <si>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</si>
  <si>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</si>
  <si>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</si>
  <si>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</si>
  <si>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</si>
  <si>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</si>
  <si>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</si>
  <si>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</si>
  <si>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</si>
  <si>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</si>
  <si>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</si>
  <si>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</si>
  <si>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</si>
  <si>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</si>
  <si>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</si>
  <si>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</si>
  <si>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</si>
  <si>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</si>
  <si>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</si>
  <si>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</si>
  <si>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</si>
  <si>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</si>
  <si>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</si>
  <si>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</si>
  <si>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</si>
  <si>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</si>
  <si>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</si>
  <si>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</si>
  <si>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</si>
  <si>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</si>
  <si>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</si>
  <si>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</si>
  <si>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</si>
  <si>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</si>
  <si>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</si>
  <si>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</si>
  <si>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</si>
  <si>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</si>
  <si>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</si>
  <si>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</si>
  <si>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</si>
  <si>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</si>
  <si>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</si>
  <si>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</si>
  <si>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</si>
  <si>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</si>
  <si>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</si>
  <si>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</si>
  <si>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</si>
  <si>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</si>
  <si>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Situación Financiera
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</si>
</sst>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0" fontId="2" fillId="0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AFN_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9">
          <cell r="C9">
            <v>10000</v>
          </cell>
          <cell r="H9">
            <v>0.5</v>
          </cell>
        </row>
        <row r="10">
          <cell r="C10">
            <v>2881235.87</v>
          </cell>
          <cell r="H10">
            <v>7128.87</v>
          </cell>
        </row>
        <row r="15">
          <cell r="H15">
            <v>424474.02</v>
          </cell>
        </row>
        <row r="17">
          <cell r="C17">
            <v>-0.28000000000000003</v>
          </cell>
        </row>
        <row r="23">
          <cell r="C23">
            <v>11615.69</v>
          </cell>
        </row>
        <row r="25">
          <cell r="C25">
            <v>6053.95</v>
          </cell>
        </row>
        <row r="58">
          <cell r="C58">
            <v>2518330.66</v>
          </cell>
        </row>
        <row r="59">
          <cell r="C59">
            <v>751218.27</v>
          </cell>
        </row>
        <row r="61">
          <cell r="C61">
            <v>464394</v>
          </cell>
        </row>
        <row r="66">
          <cell r="C66">
            <v>28570.799999999999</v>
          </cell>
        </row>
        <row r="71">
          <cell r="C71">
            <v>-3667921.78</v>
          </cell>
        </row>
        <row r="73">
          <cell r="C73">
            <v>-2797380.7</v>
          </cell>
        </row>
        <row r="75">
          <cell r="C75">
            <v>-24217.43</v>
          </cell>
        </row>
        <row r="78">
          <cell r="H78">
            <v>1242756.1200000001</v>
          </cell>
        </row>
        <row r="79">
          <cell r="H79">
            <v>24746066.140000001</v>
          </cell>
        </row>
        <row r="87">
          <cell r="H87">
            <v>-784781.11</v>
          </cell>
        </row>
        <row r="90">
          <cell r="H90">
            <v>-461566.86</v>
          </cell>
        </row>
        <row r="100">
          <cell r="H100">
            <v>-201630.49</v>
          </cell>
        </row>
      </sheetData>
      <sheetData sheetId="2"/>
      <sheetData sheetId="3"/>
      <sheetData sheetId="4"/>
      <sheetData sheetId="5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63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f>+'[1]Balance - Balance Sheet'!$C$9+'[1]Balance - Balance Sheet'!$C$10</f>
        <v>2891235.87</v>
      </c>
      <c r="C5" s="12">
        <v>2189880.34</v>
      </c>
      <c r="D5" s="17"/>
      <c r="E5" s="11" t="s">
        <v>41</v>
      </c>
      <c r="F5" s="12">
        <f>+'[1]Balance - Balance Sheet'!$H$15+'[1]Balance - Balance Sheet'!$H$10+'[1]Balance - Balance Sheet'!$H$9</f>
        <v>431603.39</v>
      </c>
      <c r="G5" s="5">
        <v>400599.31</v>
      </c>
    </row>
    <row r="6" spans="1:7" x14ac:dyDescent="0.2">
      <c r="A6" s="30" t="s">
        <v>28</v>
      </c>
      <c r="B6" s="12">
        <f>+'[1]Balance - Balance Sheet'!$C$17</f>
        <v>-0.28000000000000003</v>
      </c>
      <c r="C6" s="12">
        <v>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f>+'[1]Balance - Balance Sheet'!$C$23+'[1]Balance - Balance Sheet'!$C$25</f>
        <v>17669.64</v>
      </c>
      <c r="C7" s="12">
        <v>2837.0099999999998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/>
      <c r="C8" s="12"/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/>
      <c r="C9" s="12"/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/>
      <c r="C10" s="12"/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/>
      <c r="C11" s="12"/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SUM(B3:B11)</f>
        <v>2908905.2300000004</v>
      </c>
      <c r="C13" s="10">
        <v>2192717.3499999996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+SUM(F5:F12)</f>
        <v>431603.39</v>
      </c>
      <c r="G14" s="5">
        <v>400599.31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25922</v>
      </c>
      <c r="C17" s="12">
        <v>25922</v>
      </c>
      <c r="D17" s="17"/>
      <c r="E17" s="11" t="s">
        <v>14</v>
      </c>
      <c r="F17" s="12"/>
      <c r="G17" s="5"/>
    </row>
    <row r="18" spans="1:7" x14ac:dyDescent="0.2">
      <c r="A18" s="30" t="s">
        <v>35</v>
      </c>
      <c r="B18" s="12">
        <v>24764626.140000001</v>
      </c>
      <c r="C18" s="12">
        <v>24764626.140000001</v>
      </c>
      <c r="D18" s="17"/>
      <c r="E18" s="11" t="s">
        <v>15</v>
      </c>
      <c r="F18" s="12"/>
      <c r="G18" s="5"/>
    </row>
    <row r="19" spans="1:7" x14ac:dyDescent="0.2">
      <c r="A19" s="30" t="s">
        <v>36</v>
      </c>
      <c r="B19" s="12">
        <f>+'[1]Balance - Balance Sheet'!$C$58+'[1]Balance - Balance Sheet'!$C$59+'[1]Balance - Balance Sheet'!$C$61</f>
        <v>3733942.93</v>
      </c>
      <c r="C19" s="12">
        <v>3723342.93</v>
      </c>
      <c r="D19" s="17"/>
      <c r="E19" s="11" t="s">
        <v>16</v>
      </c>
      <c r="F19" s="12"/>
      <c r="G19" s="5"/>
    </row>
    <row r="20" spans="1:7" x14ac:dyDescent="0.2">
      <c r="A20" s="30" t="s">
        <v>37</v>
      </c>
      <c r="B20" s="12">
        <f>+'[1]Balance - Balance Sheet'!$C$66</f>
        <v>28570.799999999999</v>
      </c>
      <c r="C20" s="12">
        <v>28570.799999999999</v>
      </c>
      <c r="D20" s="17"/>
      <c r="E20" s="11" t="s">
        <v>46</v>
      </c>
      <c r="F20" s="12"/>
      <c r="G20" s="5"/>
    </row>
    <row r="21" spans="1:7" x14ac:dyDescent="0.2">
      <c r="A21" s="30" t="s">
        <v>38</v>
      </c>
      <c r="B21" s="12">
        <f>+'[1]Balance - Balance Sheet'!$C$75+'[1]Balance - Balance Sheet'!$C$73+'[1]Balance - Balance Sheet'!$C$71</f>
        <v>-6489519.9100000001</v>
      </c>
      <c r="C21" s="12">
        <v>-5552024.6400000006</v>
      </c>
      <c r="D21" s="17"/>
      <c r="E21" s="13" t="s">
        <v>47</v>
      </c>
      <c r="F21" s="12"/>
      <c r="G21" s="5"/>
    </row>
    <row r="22" spans="1:7" x14ac:dyDescent="0.2">
      <c r="A22" s="30" t="s">
        <v>39</v>
      </c>
      <c r="B22" s="12"/>
      <c r="C22" s="12"/>
      <c r="D22" s="17"/>
      <c r="E22" s="11" t="s">
        <v>17</v>
      </c>
      <c r="F22" s="12"/>
      <c r="G22" s="5"/>
    </row>
    <row r="23" spans="1:7" x14ac:dyDescent="0.2">
      <c r="A23" s="30" t="s">
        <v>10</v>
      </c>
      <c r="B23" s="12"/>
      <c r="C23" s="12"/>
      <c r="D23" s="8"/>
      <c r="E23" s="11"/>
      <c r="F23" s="12"/>
      <c r="G23" s="5"/>
    </row>
    <row r="24" spans="1:7" x14ac:dyDescent="0.2">
      <c r="A24" s="30" t="s">
        <v>40</v>
      </c>
      <c r="B24" s="25"/>
      <c r="C24" s="24"/>
      <c r="D24" s="17"/>
      <c r="E24" s="38" t="s">
        <v>7</v>
      </c>
      <c r="F24" s="10">
        <f>+SUM(F17:F22)</f>
        <v>0</v>
      </c>
      <c r="G24" s="6"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2">
        <f>+SUM(B16:B24)</f>
        <v>22063541.960000001</v>
      </c>
      <c r="C26" s="12">
        <v>22990437.23</v>
      </c>
      <c r="D26" s="17"/>
      <c r="E26" s="39" t="s">
        <v>57</v>
      </c>
      <c r="F26" s="10">
        <f>+F24+F14</f>
        <v>431603.39</v>
      </c>
      <c r="G26" s="6">
        <v>400599.31</v>
      </c>
    </row>
    <row r="27" spans="1:7" x14ac:dyDescent="0.2">
      <c r="A27" s="27"/>
      <c r="B27" s="10"/>
      <c r="C27" s="10"/>
      <c r="D27" s="14"/>
      <c r="E27" s="9"/>
      <c r="F27" s="10"/>
      <c r="G27" s="6"/>
    </row>
    <row r="28" spans="1:7" x14ac:dyDescent="0.2">
      <c r="A28" s="27" t="s">
        <v>9</v>
      </c>
      <c r="B28" s="10">
        <f>+B26+B13</f>
        <v>24972447.190000001</v>
      </c>
      <c r="C28" s="10">
        <v>25183154.579999998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/>
      <c r="G30" s="6"/>
    </row>
    <row r="31" spans="1:7" x14ac:dyDescent="0.2">
      <c r="A31" s="31"/>
      <c r="B31" s="15"/>
      <c r="C31" s="15"/>
      <c r="D31" s="17"/>
      <c r="E31" s="11" t="s">
        <v>2</v>
      </c>
      <c r="F31" s="12">
        <f>+'[1]Balance - Balance Sheet'!$H$78</f>
        <v>1242756.1200000001</v>
      </c>
      <c r="G31" s="5">
        <v>1242756.1200000001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f>+'[1]Balance - Balance Sheet'!$H$79</f>
        <v>24746066.140000001</v>
      </c>
      <c r="G32" s="5">
        <v>24746066.140000001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/>
      <c r="G35" s="6"/>
    </row>
    <row r="36" spans="1:7" x14ac:dyDescent="0.2">
      <c r="A36" s="31"/>
      <c r="B36" s="15"/>
      <c r="C36" s="15"/>
      <c r="D36" s="17"/>
      <c r="E36" s="11" t="s">
        <v>52</v>
      </c>
      <c r="F36" s="12">
        <f>+'[1]Balance - Balance Sheet'!$H$100</f>
        <v>-201630.49</v>
      </c>
      <c r="G36" s="5">
        <v>-467985.81</v>
      </c>
    </row>
    <row r="37" spans="1:7" x14ac:dyDescent="0.2">
      <c r="A37" s="31"/>
      <c r="B37" s="15"/>
      <c r="C37" s="15"/>
      <c r="D37" s="17"/>
      <c r="E37" s="11" t="s">
        <v>19</v>
      </c>
      <c r="F37" s="12">
        <f>+'[1]Balance - Balance Sheet'!$H$87</f>
        <v>-784781.11</v>
      </c>
      <c r="G37" s="5">
        <v>-276714.32</v>
      </c>
    </row>
    <row r="38" spans="1:7" x14ac:dyDescent="0.2">
      <c r="A38" s="31"/>
      <c r="B38" s="16"/>
      <c r="C38" s="16"/>
      <c r="D38" s="17"/>
      <c r="E38" s="11" t="s">
        <v>3</v>
      </c>
      <c r="F38" s="12"/>
      <c r="G38" s="5"/>
    </row>
    <row r="39" spans="1:7" x14ac:dyDescent="0.2">
      <c r="A39" s="31"/>
      <c r="B39" s="15"/>
      <c r="C39" s="15"/>
      <c r="D39" s="7"/>
      <c r="E39" s="11" t="s">
        <v>4</v>
      </c>
      <c r="F39" s="12"/>
      <c r="G39" s="5"/>
    </row>
    <row r="40" spans="1:7" x14ac:dyDescent="0.2">
      <c r="A40" s="31"/>
      <c r="B40" s="15"/>
      <c r="C40" s="15"/>
      <c r="D40" s="24"/>
      <c r="E40" s="11" t="s">
        <v>53</v>
      </c>
      <c r="F40" s="12">
        <f>+'[1]Balance - Balance Sheet'!$H$90</f>
        <v>-461566.86</v>
      </c>
      <c r="G40" s="5">
        <v>-461566.86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0"/>
      <c r="G43" s="5"/>
    </row>
    <row r="44" spans="1:7" x14ac:dyDescent="0.2">
      <c r="A44" s="32"/>
      <c r="B44" s="25"/>
      <c r="C44" s="24"/>
      <c r="D44" s="24"/>
      <c r="E44" s="11" t="s">
        <v>21</v>
      </c>
      <c r="F44" s="12"/>
      <c r="G44" s="5"/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+SUM(F30:F44)</f>
        <v>24540843.800000004</v>
      </c>
      <c r="G46" s="6">
        <v>24782555.270000003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+F46+F26</f>
        <v>24972447.190000005</v>
      </c>
      <c r="G48" s="20">
        <v>25183154.580000002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ht="22.5" x14ac:dyDescent="0.2">
      <c r="A52" s="1" t="s">
        <v>58</v>
      </c>
    </row>
    <row r="54" spans="1:7" x14ac:dyDescent="0.2">
      <c r="A54" s="1" t="s">
        <v>59</v>
      </c>
      <c r="E54" s="4" t="s">
        <v>60</v>
      </c>
    </row>
    <row r="55" spans="1:7" ht="22.5" x14ac:dyDescent="0.2">
      <c r="A55" s="1" t="s">
        <v>61</v>
      </c>
      <c r="E55" s="42" t="s">
        <v>62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ignoredErrors>
    <ignoredError sqref="B5:B7 F31:F36 D5:F28 B8:B16 B22:B28 F41:F48 F38:F39 F37 F40 B19:B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Dell_pc</cp:lastModifiedBy>
  <cp:lastPrinted>2020-04-21T00:10:08Z</cp:lastPrinted>
  <dcterms:created xsi:type="dcterms:W3CDTF">2012-12-11T20:26:08Z</dcterms:created>
  <dcterms:modified xsi:type="dcterms:W3CDTF">2021-01-13T21:52:43Z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